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210" yWindow="420" windowWidth="19440" windowHeight="11640" activeTab="1"/>
  </bookViews>
  <sheets>
    <sheet name="Sheet1" sheetId="1" r:id="rId1"/>
    <sheet name="Resource Estimate Summary" sheetId="3" r:id="rId2"/>
    <sheet name="Resource Estimate Worksheet" sheetId="2" r:id="rId3"/>
  </sheets>
  <calcPr calcId="125725"/>
</workbook>
</file>

<file path=xl/calcChain.xml><?xml version="1.0" encoding="utf-8"?>
<calcChain xmlns="http://schemas.openxmlformats.org/spreadsheetml/2006/main">
  <c r="B3" i="2"/>
  <c r="B2"/>
  <c r="B1"/>
  <c r="H12" i="3"/>
  <c r="H11"/>
  <c r="H10"/>
  <c r="H9"/>
  <c r="I8"/>
  <c r="H8"/>
  <c r="Z15" i="2"/>
  <c r="Z14"/>
  <c r="Z13"/>
  <c r="Z12"/>
  <c r="Z11"/>
  <c r="Z10"/>
  <c r="Z9"/>
  <c r="Z8"/>
  <c r="U15"/>
  <c r="U14"/>
  <c r="U13"/>
  <c r="U12"/>
  <c r="U11"/>
  <c r="U10"/>
  <c r="U9"/>
  <c r="U8"/>
  <c r="P15"/>
  <c r="P14"/>
  <c r="P13"/>
  <c r="P12"/>
  <c r="P11"/>
  <c r="K15"/>
  <c r="K14"/>
  <c r="K13"/>
  <c r="K12"/>
  <c r="K11"/>
  <c r="P10"/>
  <c r="P9"/>
  <c r="P8"/>
  <c r="K10"/>
  <c r="K9"/>
  <c r="K8"/>
  <c r="S16"/>
  <c r="I11" i="3" s="1"/>
  <c r="N16" i="2"/>
  <c r="I10" i="3" s="1"/>
  <c r="AA11" i="2"/>
  <c r="F11"/>
  <c r="F15"/>
  <c r="AA15"/>
  <c r="F14"/>
  <c r="F13"/>
  <c r="F12"/>
  <c r="F10"/>
  <c r="F9"/>
  <c r="F8"/>
  <c r="AA9"/>
  <c r="AA10"/>
  <c r="AA12"/>
  <c r="AA13"/>
  <c r="AA14"/>
  <c r="E10" i="3" s="1"/>
  <c r="AA8" i="2"/>
  <c r="I16"/>
  <c r="I9" i="3" s="1"/>
  <c r="X16" i="2"/>
  <c r="I12" i="3" s="1"/>
  <c r="E9" l="1"/>
  <c r="E8"/>
  <c r="E11" s="1"/>
  <c r="I13"/>
  <c r="AB11" i="2"/>
  <c r="AB8"/>
  <c r="AB9"/>
  <c r="Z16"/>
  <c r="J12" i="3" s="1"/>
  <c r="U16" i="2"/>
  <c r="J11" i="3" s="1"/>
  <c r="P16" i="2"/>
  <c r="J10" i="3" s="1"/>
  <c r="AB12" i="2"/>
  <c r="K16"/>
  <c r="J9" i="3" s="1"/>
  <c r="AA16" i="2"/>
  <c r="AB10"/>
  <c r="F16"/>
  <c r="J8" i="3" s="1"/>
  <c r="AB14" i="2"/>
  <c r="AB13"/>
  <c r="AB15"/>
  <c r="J13" i="3" l="1"/>
  <c r="F9"/>
  <c r="F10"/>
  <c r="F8"/>
  <c r="AB16" i="2"/>
  <c r="F11" i="3" l="1"/>
</calcChain>
</file>

<file path=xl/sharedStrings.xml><?xml version="1.0" encoding="utf-8"?>
<sst xmlns="http://schemas.openxmlformats.org/spreadsheetml/2006/main" count="122" uniqueCount="77">
  <si>
    <t>$10MM+ Projects</t>
  </si>
  <si>
    <t>$1MM+ Projects</t>
  </si>
  <si>
    <t>&lt;$250,000 Projects</t>
  </si>
  <si>
    <t>QA Hours/FTE</t>
  </si>
  <si>
    <t>2 FTE's at 30 hours a week each</t>
  </si>
  <si>
    <t>4 FTE's at 30 hours a week each</t>
  </si>
  <si>
    <t>$250,000+ Projects</t>
  </si>
  <si>
    <t>1 FTE at 30 hours a week</t>
  </si>
  <si>
    <t>1 FTE at 20 hours a week</t>
  </si>
  <si>
    <t>DRAFT RATE CARD - QA</t>
  </si>
  <si>
    <t>PROJECT COST</t>
  </si>
  <si>
    <t>Resource/Role</t>
  </si>
  <si>
    <t>% Allocation</t>
  </si>
  <si>
    <t>Tasks/Deliverables</t>
  </si>
  <si>
    <t>QA Lead</t>
  </si>
  <si>
    <t>QA Tester</t>
  </si>
  <si>
    <t>Planning</t>
  </si>
  <si>
    <t>Execution</t>
  </si>
  <si>
    <t>Initiation</t>
  </si>
  <si>
    <t>Assist UAT</t>
  </si>
  <si>
    <t>Concept</t>
  </si>
  <si>
    <t>Closing</t>
  </si>
  <si>
    <t>QA Manager</t>
  </si>
  <si>
    <t>High Level Estimates</t>
  </si>
  <si>
    <t>Consult/Review</t>
  </si>
  <si>
    <t>QA Strategy</t>
  </si>
  <si>
    <t>Test Management Plan</t>
  </si>
  <si>
    <t>Detailed Test Management Plan</t>
  </si>
  <si>
    <t>Test Cases</t>
  </si>
  <si>
    <t>Test Review</t>
  </si>
  <si>
    <t>F</t>
  </si>
  <si>
    <t>C</t>
  </si>
  <si>
    <t>Estimated Cost</t>
  </si>
  <si>
    <t>Total Estimated Resource Hours</t>
  </si>
  <si>
    <t>Total Estimated Resource Cost</t>
  </si>
  <si>
    <t>Project Estimates</t>
  </si>
  <si>
    <t>Testing (Not UAT)</t>
  </si>
  <si>
    <t>Totals:</t>
  </si>
  <si>
    <t>QA Rate Card</t>
  </si>
  <si>
    <t>Project Name:</t>
  </si>
  <si>
    <t>PMLC Phase</t>
  </si>
  <si>
    <t>SDLC Phase</t>
  </si>
  <si>
    <t>Set Up / Testing / Implementation</t>
  </si>
  <si>
    <t>Analysis / Planning</t>
  </si>
  <si>
    <t>Post Implementation</t>
  </si>
  <si>
    <t>QA Lead FTE Rate</t>
  </si>
  <si>
    <t>QA Tester Contract Rate</t>
  </si>
  <si>
    <t>QA Lead Contract Rate</t>
  </si>
  <si>
    <t>QA Tester FTE Rate</t>
  </si>
  <si>
    <t>Resource</t>
  </si>
  <si>
    <t>Rate</t>
  </si>
  <si>
    <t>Total Hours</t>
  </si>
  <si>
    <t>Total Cost</t>
  </si>
  <si>
    <t>Total Estimate by Resource</t>
  </si>
  <si>
    <t>Total Estimate by PMLC Phase</t>
  </si>
  <si>
    <t>Total:</t>
  </si>
  <si>
    <t>Contract / FTE</t>
  </si>
  <si>
    <t>Est Hours</t>
  </si>
  <si>
    <t>Notes:</t>
  </si>
  <si>
    <t>Template can be used by managers/leads to determine resource estimates at various stages of the project</t>
  </si>
  <si>
    <t>PMLC and SDLC stages indicated - SDLC phases illustrate QMM, can be tailored for each area in QS</t>
  </si>
  <si>
    <t>Tasks and Deliverables indicated are based on current QMM SDLC refinement effort, can be tailored by project</t>
  </si>
  <si>
    <t>Calculations are based on Contract vs FTE rates in rate table on summary tab - rates are only for illustration purposes and do not reflect actual financials</t>
  </si>
  <si>
    <t>Roles indicated are for illustration purposes only and can be updated to reflect roles defined in SDLC refinement effort</t>
  </si>
  <si>
    <t>Resource rates in rate table are for illustration purposes only and do not reflect actual financials</t>
  </si>
  <si>
    <t>Rates are used in calculations on estimate worksheet, changes will be reflected in both worksheets</t>
  </si>
  <si>
    <t>Summary by resource shows total hours and cost by role - can be split by contract and FTE</t>
  </si>
  <si>
    <t>Summary by phase shows total hours and cost for QA for each phase</t>
  </si>
  <si>
    <t>Terminology can be modified to reflect SDLC refinement</t>
  </si>
  <si>
    <t>QA Mgr FTE Rate</t>
  </si>
  <si>
    <t>QA Mgr Contract Rate</t>
  </si>
  <si>
    <t>Resource Rates</t>
  </si>
  <si>
    <t>Prepared By:</t>
  </si>
  <si>
    <t>Quality Services - QA</t>
  </si>
  <si>
    <t>Department:</t>
  </si>
  <si>
    <t>ABC Vendor Hosted Solution for Project X</t>
  </si>
  <si>
    <t>James A. Hussiere</t>
  </si>
</sst>
</file>

<file path=xl/styles.xml><?xml version="1.0" encoding="utf-8"?>
<styleSheet xmlns="http://schemas.openxmlformats.org/spreadsheetml/2006/main">
  <numFmts count="1">
    <numFmt numFmtId="164" formatCode="&quot;$&quot;#,##0.00"/>
  </numFmts>
  <fonts count="11"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F9BC9"/>
        <bgColor indexed="64"/>
      </patternFill>
    </fill>
    <fill>
      <patternFill patternType="solid">
        <fgColor rgb="FFFFCF0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0" fontId="5" fillId="19" borderId="2" xfId="0" applyFont="1" applyFill="1" applyBorder="1"/>
    <xf numFmtId="0" fontId="6" fillId="0" borderId="0" xfId="0" applyFont="1"/>
    <xf numFmtId="164" fontId="6" fillId="0" borderId="0" xfId="0" applyNumberFormat="1" applyFont="1"/>
    <xf numFmtId="0" fontId="5" fillId="0" borderId="2" xfId="0" applyFont="1" applyBorder="1" applyAlignment="1">
      <alignment wrapText="1"/>
    </xf>
    <xf numFmtId="0" fontId="5" fillId="12" borderId="2" xfId="0" applyFont="1" applyFill="1" applyBorder="1" applyAlignment="1">
      <alignment wrapText="1"/>
    </xf>
    <xf numFmtId="164" fontId="5" fillId="12" borderId="2" xfId="0" applyNumberFormat="1" applyFont="1" applyFill="1" applyBorder="1" applyAlignment="1">
      <alignment wrapText="1"/>
    </xf>
    <xf numFmtId="0" fontId="5" fillId="8" borderId="2" xfId="0" applyFont="1" applyFill="1" applyBorder="1" applyAlignment="1">
      <alignment wrapText="1"/>
    </xf>
    <xf numFmtId="164" fontId="5" fillId="8" borderId="2" xfId="0" applyNumberFormat="1" applyFont="1" applyFill="1" applyBorder="1" applyAlignment="1">
      <alignment wrapText="1"/>
    </xf>
    <xf numFmtId="0" fontId="5" fillId="10" borderId="2" xfId="0" applyFont="1" applyFill="1" applyBorder="1" applyAlignment="1">
      <alignment wrapText="1"/>
    </xf>
    <xf numFmtId="164" fontId="5" fillId="10" borderId="2" xfId="0" applyNumberFormat="1" applyFont="1" applyFill="1" applyBorder="1" applyAlignment="1">
      <alignment wrapText="1"/>
    </xf>
    <xf numFmtId="0" fontId="5" fillId="9" borderId="2" xfId="0" applyFont="1" applyFill="1" applyBorder="1" applyAlignment="1">
      <alignment wrapText="1"/>
    </xf>
    <xf numFmtId="164" fontId="5" fillId="9" borderId="2" xfId="0" applyNumberFormat="1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164" fontId="5" fillId="3" borderId="2" xfId="0" applyNumberFormat="1" applyFont="1" applyFill="1" applyBorder="1" applyAlignment="1">
      <alignment wrapText="1"/>
    </xf>
    <xf numFmtId="0" fontId="5" fillId="13" borderId="2" xfId="0" applyFont="1" applyFill="1" applyBorder="1" applyAlignment="1">
      <alignment wrapText="1"/>
    </xf>
    <xf numFmtId="164" fontId="5" fillId="13" borderId="2" xfId="0" applyNumberFormat="1" applyFont="1" applyFill="1" applyBorder="1" applyAlignment="1">
      <alignment wrapText="1"/>
    </xf>
    <xf numFmtId="0" fontId="6" fillId="0" borderId="0" xfId="0" applyFont="1" applyAlignment="1">
      <alignment wrapText="1"/>
    </xf>
    <xf numFmtId="0" fontId="6" fillId="0" borderId="2" xfId="0" applyFont="1" applyBorder="1" applyAlignment="1">
      <alignment wrapText="1"/>
    </xf>
    <xf numFmtId="0" fontId="6" fillId="20" borderId="2" xfId="0" applyFont="1" applyFill="1" applyBorder="1" applyAlignment="1">
      <alignment wrapText="1"/>
    </xf>
    <xf numFmtId="0" fontId="6" fillId="20" borderId="2" xfId="0" applyFont="1" applyFill="1" applyBorder="1"/>
    <xf numFmtId="164" fontId="6" fillId="0" borderId="2" xfId="0" applyNumberFormat="1" applyFont="1" applyBorder="1"/>
    <xf numFmtId="0" fontId="6" fillId="0" borderId="2" xfId="0" applyFont="1" applyBorder="1"/>
    <xf numFmtId="164" fontId="6" fillId="0" borderId="2" xfId="0" applyNumberFormat="1" applyFont="1" applyBorder="1" applyAlignment="1">
      <alignment wrapText="1"/>
    </xf>
    <xf numFmtId="0" fontId="6" fillId="0" borderId="2" xfId="0" applyFont="1" applyFill="1" applyBorder="1"/>
    <xf numFmtId="0" fontId="5" fillId="0" borderId="2" xfId="0" applyFont="1" applyBorder="1"/>
    <xf numFmtId="164" fontId="5" fillId="0" borderId="2" xfId="0" applyNumberFormat="1" applyFont="1" applyBorder="1"/>
    <xf numFmtId="0" fontId="5" fillId="0" borderId="0" xfId="0" applyFont="1" applyBorder="1"/>
    <xf numFmtId="164" fontId="5" fillId="0" borderId="0" xfId="0" applyNumberFormat="1" applyFont="1" applyBorder="1"/>
    <xf numFmtId="0" fontId="5" fillId="0" borderId="0" xfId="0" applyFont="1" applyBorder="1" applyAlignment="1">
      <alignment wrapText="1"/>
    </xf>
    <xf numFmtId="0" fontId="8" fillId="0" borderId="0" xfId="0" applyFont="1"/>
    <xf numFmtId="0" fontId="8" fillId="0" borderId="2" xfId="0" applyFont="1" applyBorder="1"/>
    <xf numFmtId="164" fontId="8" fillId="0" borderId="2" xfId="0" applyNumberFormat="1" applyFont="1" applyBorder="1"/>
    <xf numFmtId="0" fontId="8" fillId="0" borderId="2" xfId="0" applyFont="1" applyBorder="1" applyAlignment="1">
      <alignment wrapText="1"/>
    </xf>
    <xf numFmtId="0" fontId="7" fillId="0" borderId="2" xfId="0" applyFont="1" applyBorder="1"/>
    <xf numFmtId="164" fontId="7" fillId="0" borderId="2" xfId="0" applyNumberFormat="1" applyFont="1" applyBorder="1"/>
    <xf numFmtId="0" fontId="8" fillId="0" borderId="0" xfId="0" applyFont="1" applyAlignment="1">
      <alignment wrapText="1"/>
    </xf>
    <xf numFmtId="0" fontId="10" fillId="0" borderId="0" xfId="0" applyFont="1"/>
    <xf numFmtId="0" fontId="5" fillId="0" borderId="0" xfId="0" applyFont="1"/>
    <xf numFmtId="0" fontId="0" fillId="0" borderId="0" xfId="0" applyFont="1"/>
    <xf numFmtId="164" fontId="0" fillId="0" borderId="0" xfId="0" applyNumberFormat="1" applyFont="1"/>
    <xf numFmtId="0" fontId="2" fillId="0" borderId="0" xfId="0" applyFont="1"/>
    <xf numFmtId="0" fontId="9" fillId="21" borderId="2" xfId="0" applyFont="1" applyFill="1" applyBorder="1"/>
    <xf numFmtId="0" fontId="9" fillId="22" borderId="2" xfId="0" applyFont="1" applyFill="1" applyBorder="1"/>
    <xf numFmtId="0" fontId="7" fillId="22" borderId="2" xfId="0" applyFont="1" applyFill="1" applyBorder="1" applyAlignment="1">
      <alignment wrapText="1"/>
    </xf>
    <xf numFmtId="164" fontId="7" fillId="22" borderId="2" xfId="0" applyNumberFormat="1" applyFont="1" applyFill="1" applyBorder="1" applyAlignment="1">
      <alignment wrapText="1"/>
    </xf>
    <xf numFmtId="0" fontId="4" fillId="22" borderId="2" xfId="0" applyFont="1" applyFill="1" applyBorder="1"/>
    <xf numFmtId="0" fontId="4" fillId="21" borderId="2" xfId="0" applyFont="1" applyFill="1" applyBorder="1"/>
    <xf numFmtId="0" fontId="7" fillId="21" borderId="3" xfId="0" applyFont="1" applyFill="1" applyBorder="1" applyAlignment="1">
      <alignment horizontal="center"/>
    </xf>
    <xf numFmtId="0" fontId="7" fillId="21" borderId="4" xfId="0" applyFont="1" applyFill="1" applyBorder="1" applyAlignment="1">
      <alignment horizontal="center"/>
    </xf>
    <xf numFmtId="0" fontId="7" fillId="21" borderId="5" xfId="0" applyFont="1" applyFill="1" applyBorder="1" applyAlignment="1">
      <alignment horizontal="center"/>
    </xf>
    <xf numFmtId="0" fontId="9" fillId="0" borderId="3" xfId="0" applyFont="1" applyBorder="1" applyAlignment="1"/>
    <xf numFmtId="0" fontId="9" fillId="0" borderId="4" xfId="0" applyFont="1" applyBorder="1" applyAlignment="1"/>
    <xf numFmtId="0" fontId="10" fillId="0" borderId="5" xfId="0" applyFont="1" applyBorder="1" applyAlignment="1"/>
    <xf numFmtId="0" fontId="9" fillId="0" borderId="2" xfId="0" applyFont="1" applyFill="1" applyBorder="1"/>
    <xf numFmtId="0" fontId="9" fillId="0" borderId="2" xfId="0" applyFont="1" applyBorder="1"/>
    <xf numFmtId="0" fontId="4" fillId="0" borderId="3" xfId="0" applyFont="1" applyBorder="1" applyAlignment="1"/>
    <xf numFmtId="0" fontId="4" fillId="0" borderId="4" xfId="0" applyFont="1" applyBorder="1" applyAlignment="1"/>
    <xf numFmtId="0" fontId="0" fillId="0" borderId="5" xfId="0" applyBorder="1" applyAlignment="1"/>
    <xf numFmtId="0" fontId="4" fillId="0" borderId="2" xfId="0" applyFont="1" applyBorder="1"/>
    <xf numFmtId="0" fontId="5" fillId="7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11" borderId="3" xfId="0" applyFont="1" applyFill="1" applyBorder="1" applyAlignment="1">
      <alignment horizontal="center"/>
    </xf>
    <xf numFmtId="0" fontId="5" fillId="11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15" borderId="3" xfId="0" applyFont="1" applyFill="1" applyBorder="1" applyAlignment="1">
      <alignment horizontal="center"/>
    </xf>
    <xf numFmtId="0" fontId="5" fillId="15" borderId="4" xfId="0" applyFont="1" applyFill="1" applyBorder="1" applyAlignment="1">
      <alignment horizontal="center"/>
    </xf>
    <xf numFmtId="0" fontId="6" fillId="15" borderId="5" xfId="0" applyFont="1" applyFill="1" applyBorder="1" applyAlignment="1">
      <alignment horizontal="center"/>
    </xf>
    <xf numFmtId="0" fontId="5" fillId="16" borderId="3" xfId="0" applyFont="1" applyFill="1" applyBorder="1" applyAlignment="1">
      <alignment horizontal="center"/>
    </xf>
    <xf numFmtId="0" fontId="5" fillId="16" borderId="4" xfId="0" applyFont="1" applyFill="1" applyBorder="1" applyAlignment="1">
      <alignment horizontal="center"/>
    </xf>
    <xf numFmtId="0" fontId="6" fillId="16" borderId="5" xfId="0" applyFont="1" applyFill="1" applyBorder="1" applyAlignment="1">
      <alignment horizontal="center"/>
    </xf>
    <xf numFmtId="0" fontId="5" fillId="17" borderId="3" xfId="0" applyFont="1" applyFill="1" applyBorder="1" applyAlignment="1">
      <alignment horizontal="center"/>
    </xf>
    <xf numFmtId="0" fontId="5" fillId="17" borderId="4" xfId="0" applyFont="1" applyFill="1" applyBorder="1" applyAlignment="1">
      <alignment horizontal="center"/>
    </xf>
    <xf numFmtId="0" fontId="6" fillId="17" borderId="5" xfId="0" applyFont="1" applyFill="1" applyBorder="1" applyAlignment="1">
      <alignment horizontal="center"/>
    </xf>
    <xf numFmtId="0" fontId="5" fillId="18" borderId="3" xfId="0" applyFont="1" applyFill="1" applyBorder="1" applyAlignment="1">
      <alignment horizontal="center"/>
    </xf>
    <xf numFmtId="0" fontId="5" fillId="18" borderId="4" xfId="0" applyFont="1" applyFill="1" applyBorder="1" applyAlignment="1">
      <alignment horizontal="center"/>
    </xf>
    <xf numFmtId="0" fontId="6" fillId="18" borderId="5" xfId="0" applyFont="1" applyFill="1" applyBorder="1" applyAlignment="1">
      <alignment horizontal="center"/>
    </xf>
    <xf numFmtId="0" fontId="5" fillId="14" borderId="3" xfId="0" applyFont="1" applyFill="1" applyBorder="1" applyAlignment="1">
      <alignment horizontal="center"/>
    </xf>
    <xf numFmtId="0" fontId="6" fillId="14" borderId="4" xfId="0" applyFont="1" applyFill="1" applyBorder="1" applyAlignment="1">
      <alignment horizontal="center"/>
    </xf>
    <xf numFmtId="0" fontId="6" fillId="14" borderId="5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F9BC9"/>
      <color rgb="FFFFCF01"/>
      <color rgb="FFF2C400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workbookViewId="0">
      <selection activeCell="C11" sqref="C11"/>
    </sheetView>
  </sheetViews>
  <sheetFormatPr defaultRowHeight="15"/>
  <sheetData>
    <row r="1" spans="1:4">
      <c r="A1" s="2" t="s">
        <v>9</v>
      </c>
    </row>
    <row r="2" spans="1:4">
      <c r="A2" s="2"/>
    </row>
    <row r="3" spans="1:4">
      <c r="A3" s="1" t="s">
        <v>10</v>
      </c>
      <c r="B3" s="1"/>
      <c r="C3" s="1" t="s">
        <v>3</v>
      </c>
      <c r="D3" s="1"/>
    </row>
    <row r="5" spans="1:4">
      <c r="A5" t="s">
        <v>0</v>
      </c>
      <c r="C5" t="s">
        <v>5</v>
      </c>
    </row>
    <row r="6" spans="1:4">
      <c r="A6" t="s">
        <v>1</v>
      </c>
      <c r="C6" t="s">
        <v>4</v>
      </c>
    </row>
    <row r="7" spans="1:4">
      <c r="A7" t="s">
        <v>6</v>
      </c>
      <c r="C7" t="s">
        <v>7</v>
      </c>
    </row>
    <row r="8" spans="1:4">
      <c r="A8" t="s">
        <v>2</v>
      </c>
      <c r="C8" t="s">
        <v>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4"/>
  <sheetViews>
    <sheetView tabSelected="1" view="pageLayout" zoomScaleNormal="100" workbookViewId="0">
      <selection activeCell="C30" sqref="C30"/>
    </sheetView>
  </sheetViews>
  <sheetFormatPr defaultRowHeight="15.75"/>
  <cols>
    <col min="1" max="1" width="25.28515625" style="33" customWidth="1"/>
    <col min="2" max="2" width="11" style="33" customWidth="1"/>
    <col min="3" max="3" width="6.5703125" style="33" customWidth="1"/>
    <col min="4" max="4" width="16.42578125" style="33" customWidth="1"/>
    <col min="5" max="5" width="8.28515625" style="33" customWidth="1"/>
    <col min="6" max="6" width="12.42578125" style="33" customWidth="1"/>
    <col min="7" max="7" width="6.42578125" style="33" customWidth="1"/>
    <col min="8" max="8" width="13.140625" style="33" customWidth="1"/>
    <col min="9" max="9" width="9.140625" style="33" customWidth="1"/>
    <col min="10" max="10" width="13" style="33" customWidth="1"/>
    <col min="11" max="16384" width="9.140625" style="33"/>
  </cols>
  <sheetData>
    <row r="1" spans="1:10" s="40" customFormat="1" ht="18.75">
      <c r="A1" s="45" t="s">
        <v>39</v>
      </c>
      <c r="B1" s="54" t="s">
        <v>75</v>
      </c>
      <c r="C1" s="55"/>
      <c r="D1" s="55"/>
      <c r="E1" s="55"/>
      <c r="F1" s="55"/>
      <c r="G1" s="56"/>
    </row>
    <row r="2" spans="1:10" ht="18.75">
      <c r="A2" s="46" t="s">
        <v>74</v>
      </c>
      <c r="B2" s="57" t="s">
        <v>73</v>
      </c>
      <c r="C2" s="57"/>
      <c r="D2" s="57"/>
      <c r="E2" s="57"/>
      <c r="F2" s="57"/>
      <c r="G2" s="57"/>
    </row>
    <row r="3" spans="1:10" ht="18.75">
      <c r="A3" s="46" t="s">
        <v>72</v>
      </c>
      <c r="B3" s="58" t="s">
        <v>76</v>
      </c>
      <c r="C3" s="58"/>
      <c r="D3" s="58"/>
      <c r="E3" s="58"/>
      <c r="F3" s="58"/>
      <c r="G3" s="58"/>
    </row>
    <row r="6" spans="1:10">
      <c r="A6" s="51" t="s">
        <v>71</v>
      </c>
      <c r="B6" s="53"/>
      <c r="D6" s="51" t="s">
        <v>53</v>
      </c>
      <c r="E6" s="52"/>
      <c r="F6" s="53"/>
      <c r="H6" s="51" t="s">
        <v>54</v>
      </c>
      <c r="I6" s="52"/>
      <c r="J6" s="53"/>
    </row>
    <row r="7" spans="1:10" s="39" customFormat="1" ht="31.5">
      <c r="A7" s="47" t="s">
        <v>49</v>
      </c>
      <c r="B7" s="47" t="s">
        <v>50</v>
      </c>
      <c r="D7" s="47" t="s">
        <v>49</v>
      </c>
      <c r="E7" s="47" t="s">
        <v>51</v>
      </c>
      <c r="F7" s="47" t="s">
        <v>52</v>
      </c>
      <c r="H7" s="47" t="s">
        <v>40</v>
      </c>
      <c r="I7" s="47" t="s">
        <v>51</v>
      </c>
      <c r="J7" s="48" t="s">
        <v>52</v>
      </c>
    </row>
    <row r="8" spans="1:10">
      <c r="A8" s="34" t="s">
        <v>69</v>
      </c>
      <c r="B8" s="35">
        <v>100</v>
      </c>
      <c r="D8" s="36" t="s">
        <v>22</v>
      </c>
      <c r="E8" s="34">
        <f>SUM('Resource Estimate Worksheet'!AA8:AA10)</f>
        <v>16</v>
      </c>
      <c r="F8" s="35">
        <f>SUM('Resource Estimate Worksheet'!AB8:AB10)</f>
        <v>1600</v>
      </c>
      <c r="H8" s="34" t="str">
        <f>'Resource Estimate Worksheet'!B5</f>
        <v>Concept</v>
      </c>
      <c r="I8" s="34">
        <f>'Resource Estimate Worksheet'!D16</f>
        <v>0</v>
      </c>
      <c r="J8" s="35">
        <f>'Resource Estimate Worksheet'!F16</f>
        <v>0</v>
      </c>
    </row>
    <row r="9" spans="1:10">
      <c r="A9" s="34" t="s">
        <v>70</v>
      </c>
      <c r="B9" s="35">
        <v>150</v>
      </c>
      <c r="D9" s="34" t="s">
        <v>14</v>
      </c>
      <c r="E9" s="34">
        <f>SUM('Resource Estimate Worksheet'!AA11:AA13)</f>
        <v>220</v>
      </c>
      <c r="F9" s="35">
        <f>SUM('Resource Estimate Worksheet'!AB11:AB13)</f>
        <v>7000</v>
      </c>
      <c r="H9" s="34" t="str">
        <f>'Resource Estimate Worksheet'!G5</f>
        <v>Initiation</v>
      </c>
      <c r="I9" s="34">
        <f>'Resource Estimate Worksheet'!I16</f>
        <v>16</v>
      </c>
      <c r="J9" s="35">
        <f>'Resource Estimate Worksheet'!K16</f>
        <v>1600</v>
      </c>
    </row>
    <row r="10" spans="1:10">
      <c r="A10" s="34" t="s">
        <v>45</v>
      </c>
      <c r="B10" s="35">
        <v>50</v>
      </c>
      <c r="D10" s="34" t="s">
        <v>15</v>
      </c>
      <c r="E10" s="34">
        <f>SUM('Resource Estimate Worksheet'!AA14:AA15)</f>
        <v>200</v>
      </c>
      <c r="F10" s="35">
        <f>SUM('Resource Estimate Worksheet'!AB14:AB15)</f>
        <v>12000</v>
      </c>
      <c r="H10" s="34" t="str">
        <f>'Resource Estimate Worksheet'!L5</f>
        <v>Planning</v>
      </c>
      <c r="I10" s="34">
        <f>'Resource Estimate Worksheet'!N16</f>
        <v>80</v>
      </c>
      <c r="J10" s="35">
        <f>'Resource Estimate Worksheet'!P16</f>
        <v>4000</v>
      </c>
    </row>
    <row r="11" spans="1:10">
      <c r="A11" s="34" t="s">
        <v>47</v>
      </c>
      <c r="B11" s="35">
        <v>75</v>
      </c>
      <c r="D11" s="37" t="s">
        <v>55</v>
      </c>
      <c r="E11" s="37">
        <f>SUM(E8:E10)</f>
        <v>436</v>
      </c>
      <c r="F11" s="38">
        <f>SUM(F8:F10)</f>
        <v>20600</v>
      </c>
      <c r="H11" s="34" t="str">
        <f>'Resource Estimate Worksheet'!Q5</f>
        <v>Execution</v>
      </c>
      <c r="I11" s="34">
        <f>'Resource Estimate Worksheet'!S16</f>
        <v>320</v>
      </c>
      <c r="J11" s="35">
        <f>'Resource Estimate Worksheet'!U16</f>
        <v>14000</v>
      </c>
    </row>
    <row r="12" spans="1:10">
      <c r="A12" s="34" t="s">
        <v>48</v>
      </c>
      <c r="B12" s="35">
        <v>45</v>
      </c>
      <c r="H12" s="34" t="str">
        <f>'Resource Estimate Worksheet'!V5</f>
        <v>Closing</v>
      </c>
      <c r="I12" s="34">
        <f>'Resource Estimate Worksheet'!X16</f>
        <v>20</v>
      </c>
      <c r="J12" s="35">
        <f>'Resource Estimate Worksheet'!Z16</f>
        <v>1000</v>
      </c>
    </row>
    <row r="13" spans="1:10">
      <c r="A13" s="34" t="s">
        <v>46</v>
      </c>
      <c r="B13" s="35">
        <v>60</v>
      </c>
      <c r="H13" s="37" t="s">
        <v>55</v>
      </c>
      <c r="I13" s="37">
        <f>SUM(I8:I12)</f>
        <v>436</v>
      </c>
      <c r="J13" s="38">
        <f>SUM(J8:J12)</f>
        <v>20600</v>
      </c>
    </row>
    <row r="18" spans="1:2" s="3" customFormat="1" ht="12.75">
      <c r="A18" s="44" t="s">
        <v>58</v>
      </c>
      <c r="B18" s="3" t="s">
        <v>64</v>
      </c>
    </row>
    <row r="19" spans="1:2" s="3" customFormat="1" ht="12.75">
      <c r="B19" s="3" t="s">
        <v>63</v>
      </c>
    </row>
    <row r="20" spans="1:2" s="3" customFormat="1" ht="12.75">
      <c r="B20" s="3" t="s">
        <v>65</v>
      </c>
    </row>
    <row r="21" spans="1:2" s="3" customFormat="1" ht="12.75">
      <c r="B21" s="3" t="s">
        <v>66</v>
      </c>
    </row>
    <row r="22" spans="1:2" s="3" customFormat="1" ht="12.75">
      <c r="B22" s="3" t="s">
        <v>67</v>
      </c>
    </row>
    <row r="23" spans="1:2" s="3" customFormat="1" ht="12.75">
      <c r="B23" s="3" t="s">
        <v>68</v>
      </c>
    </row>
    <row r="24" spans="1:2" s="3" customFormat="1" ht="12.75"/>
  </sheetData>
  <mergeCells count="6">
    <mergeCell ref="H6:J6"/>
    <mergeCell ref="B1:G1"/>
    <mergeCell ref="B2:G2"/>
    <mergeCell ref="B3:G3"/>
    <mergeCell ref="A6:B6"/>
    <mergeCell ref="D6:F6"/>
  </mergeCells>
  <pageMargins left="0.7" right="0.7" top="0.92708333333333304" bottom="0.75" header="0.3" footer="0.3"/>
  <pageSetup orientation="landscape" r:id="rId1"/>
  <headerFooter>
    <oddHeader>&amp;L &amp;G&amp;C&amp;"-,Bold"&amp;14SDLC Resource Estimate Summary
Quality Assurance&amp;R&amp;"-,Bold"&amp;12As of &amp;D</oddHeader>
    <oddFooter>&amp;L&amp;"-,Bold"&amp;10COMPANY CONFIDENTIAL
&amp;F
Template Version 1.0
ULC Version 2.0&amp;C&amp;"-,Bold"&amp;10Page &amp;P of &amp;N&amp;R&amp;"-,Bold"&amp;10Printed:  &amp;D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24"/>
  <sheetViews>
    <sheetView view="pageLayout" zoomScaleNormal="100" workbookViewId="0"/>
  </sheetViews>
  <sheetFormatPr defaultRowHeight="11.25"/>
  <cols>
    <col min="1" max="1" width="15.85546875" style="5" customWidth="1"/>
    <col min="2" max="2" width="13.85546875" style="5" customWidth="1"/>
    <col min="3" max="3" width="6.5703125" style="5" customWidth="1"/>
    <col min="4" max="4" width="5.5703125" style="5" customWidth="1"/>
    <col min="5" max="5" width="8.5703125" style="5" customWidth="1"/>
    <col min="6" max="6" width="8.140625" style="6" bestFit="1" customWidth="1"/>
    <col min="7" max="7" width="16.7109375" style="5" customWidth="1"/>
    <col min="8" max="8" width="6.7109375" style="5" customWidth="1"/>
    <col min="9" max="9" width="5.7109375" style="5" customWidth="1"/>
    <col min="10" max="10" width="8.28515625" style="5" customWidth="1"/>
    <col min="11" max="11" width="8.140625" style="6" bestFit="1" customWidth="1"/>
    <col min="12" max="12" width="17.85546875" style="5" customWidth="1"/>
    <col min="13" max="13" width="6.42578125" style="5" customWidth="1"/>
    <col min="14" max="14" width="5.42578125" style="5" customWidth="1"/>
    <col min="15" max="15" width="8.28515625" style="5" customWidth="1"/>
    <col min="16" max="16" width="10.85546875" style="6" customWidth="1"/>
    <col min="17" max="17" width="23.42578125" style="5" customWidth="1"/>
    <col min="18" max="18" width="7" style="5" customWidth="1"/>
    <col min="19" max="19" width="5.28515625" style="5" customWidth="1"/>
    <col min="20" max="20" width="8.28515625" style="5" customWidth="1"/>
    <col min="21" max="21" width="8.7109375" style="6" bestFit="1" customWidth="1"/>
    <col min="22" max="22" width="14.7109375" style="5" bestFit="1" customWidth="1"/>
    <col min="23" max="23" width="6.85546875" style="5" customWidth="1"/>
    <col min="24" max="24" width="5.42578125" style="5" customWidth="1"/>
    <col min="25" max="25" width="8.140625" style="5" customWidth="1"/>
    <col min="26" max="26" width="8.140625" style="6" bestFit="1" customWidth="1"/>
    <col min="27" max="27" width="8.28515625" style="5" customWidth="1"/>
    <col min="28" max="28" width="10.28515625" style="6" customWidth="1"/>
    <col min="29" max="16384" width="9.140625" style="5"/>
  </cols>
  <sheetData>
    <row r="1" spans="1:28" ht="15">
      <c r="A1" s="50" t="s">
        <v>39</v>
      </c>
      <c r="B1" s="59" t="str">
        <f>'Resource Estimate Summary'!B1:G1</f>
        <v>ABC Vendor Hosted Solution for Project X</v>
      </c>
      <c r="C1" s="60"/>
      <c r="D1" s="60"/>
      <c r="E1" s="60"/>
      <c r="F1" s="60"/>
      <c r="G1" s="61"/>
    </row>
    <row r="2" spans="1:28" s="42" customFormat="1" ht="15">
      <c r="A2" s="49" t="s">
        <v>74</v>
      </c>
      <c r="B2" s="62" t="str">
        <f>'Resource Estimate Summary'!B2:G2</f>
        <v>Quality Services - QA</v>
      </c>
      <c r="C2" s="62"/>
      <c r="D2" s="62"/>
      <c r="E2" s="62"/>
      <c r="F2" s="62"/>
      <c r="G2" s="62"/>
      <c r="K2" s="43"/>
      <c r="P2" s="43"/>
      <c r="U2" s="43"/>
      <c r="Z2" s="43"/>
      <c r="AB2" s="43"/>
    </row>
    <row r="3" spans="1:28" s="42" customFormat="1" ht="15">
      <c r="A3" s="49" t="s">
        <v>72</v>
      </c>
      <c r="B3" s="62" t="str">
        <f>'Resource Estimate Summary'!B3:G3</f>
        <v>James A. Hussiere</v>
      </c>
      <c r="C3" s="62"/>
      <c r="D3" s="62"/>
      <c r="E3" s="62"/>
      <c r="F3" s="62"/>
      <c r="G3" s="62"/>
      <c r="K3" s="43"/>
      <c r="P3" s="43"/>
      <c r="U3" s="43"/>
      <c r="Z3" s="43"/>
      <c r="AB3" s="43"/>
    </row>
    <row r="5" spans="1:28">
      <c r="A5" s="4" t="s">
        <v>40</v>
      </c>
      <c r="B5" s="65" t="s">
        <v>20</v>
      </c>
      <c r="C5" s="66"/>
      <c r="D5" s="66"/>
      <c r="E5" s="66"/>
      <c r="F5" s="67"/>
      <c r="G5" s="68" t="s">
        <v>18</v>
      </c>
      <c r="H5" s="69"/>
      <c r="I5" s="69"/>
      <c r="J5" s="69"/>
      <c r="K5" s="70"/>
      <c r="L5" s="71" t="s">
        <v>16</v>
      </c>
      <c r="M5" s="72"/>
      <c r="N5" s="72"/>
      <c r="O5" s="72"/>
      <c r="P5" s="73"/>
      <c r="Q5" s="74" t="s">
        <v>17</v>
      </c>
      <c r="R5" s="75"/>
      <c r="S5" s="75"/>
      <c r="T5" s="75"/>
      <c r="U5" s="76"/>
      <c r="V5" s="77" t="s">
        <v>21</v>
      </c>
      <c r="W5" s="78"/>
      <c r="X5" s="78"/>
      <c r="Y5" s="78"/>
      <c r="Z5" s="79"/>
      <c r="AA5" s="63" t="s">
        <v>35</v>
      </c>
      <c r="AB5" s="63"/>
    </row>
    <row r="6" spans="1:28">
      <c r="A6" s="4" t="s">
        <v>41</v>
      </c>
      <c r="B6" s="80" t="s">
        <v>20</v>
      </c>
      <c r="C6" s="81"/>
      <c r="D6" s="81"/>
      <c r="E6" s="81"/>
      <c r="F6" s="82"/>
      <c r="G6" s="83" t="s">
        <v>18</v>
      </c>
      <c r="H6" s="84"/>
      <c r="I6" s="84"/>
      <c r="J6" s="84"/>
      <c r="K6" s="67"/>
      <c r="L6" s="85" t="s">
        <v>43</v>
      </c>
      <c r="M6" s="84"/>
      <c r="N6" s="84"/>
      <c r="O6" s="84"/>
      <c r="P6" s="67"/>
      <c r="Q6" s="86" t="s">
        <v>42</v>
      </c>
      <c r="R6" s="84"/>
      <c r="S6" s="84"/>
      <c r="T6" s="84"/>
      <c r="U6" s="67"/>
      <c r="V6" s="87" t="s">
        <v>44</v>
      </c>
      <c r="W6" s="84"/>
      <c r="X6" s="84"/>
      <c r="Y6" s="84"/>
      <c r="Z6" s="67"/>
      <c r="AA6" s="64"/>
      <c r="AB6" s="64"/>
    </row>
    <row r="7" spans="1:28" s="20" customFormat="1" ht="45">
      <c r="A7" s="7" t="s">
        <v>11</v>
      </c>
      <c r="B7" s="8" t="s">
        <v>13</v>
      </c>
      <c r="C7" s="8" t="s">
        <v>56</v>
      </c>
      <c r="D7" s="8" t="s">
        <v>57</v>
      </c>
      <c r="E7" s="8" t="s">
        <v>12</v>
      </c>
      <c r="F7" s="9" t="s">
        <v>32</v>
      </c>
      <c r="G7" s="10" t="s">
        <v>13</v>
      </c>
      <c r="H7" s="10" t="s">
        <v>56</v>
      </c>
      <c r="I7" s="10" t="s">
        <v>57</v>
      </c>
      <c r="J7" s="10" t="s">
        <v>12</v>
      </c>
      <c r="K7" s="11" t="s">
        <v>32</v>
      </c>
      <c r="L7" s="12" t="s">
        <v>13</v>
      </c>
      <c r="M7" s="12" t="s">
        <v>56</v>
      </c>
      <c r="N7" s="12" t="s">
        <v>57</v>
      </c>
      <c r="O7" s="12" t="s">
        <v>12</v>
      </c>
      <c r="P7" s="13" t="s">
        <v>32</v>
      </c>
      <c r="Q7" s="14" t="s">
        <v>13</v>
      </c>
      <c r="R7" s="14" t="s">
        <v>56</v>
      </c>
      <c r="S7" s="14" t="s">
        <v>57</v>
      </c>
      <c r="T7" s="14" t="s">
        <v>12</v>
      </c>
      <c r="U7" s="15" t="s">
        <v>32</v>
      </c>
      <c r="V7" s="16" t="s">
        <v>13</v>
      </c>
      <c r="W7" s="16" t="s">
        <v>56</v>
      </c>
      <c r="X7" s="16" t="s">
        <v>57</v>
      </c>
      <c r="Y7" s="16" t="s">
        <v>12</v>
      </c>
      <c r="Z7" s="17" t="s">
        <v>32</v>
      </c>
      <c r="AA7" s="18" t="s">
        <v>33</v>
      </c>
      <c r="AB7" s="19" t="s">
        <v>34</v>
      </c>
    </row>
    <row r="8" spans="1:28" s="20" customFormat="1">
      <c r="A8" s="21" t="s">
        <v>22</v>
      </c>
      <c r="B8" s="22"/>
      <c r="C8" s="23"/>
      <c r="D8" s="22"/>
      <c r="E8" s="22"/>
      <c r="F8" s="24">
        <f t="shared" ref="F8:F15" si="0">IF(C8="F",D8*45,D8*65)</f>
        <v>0</v>
      </c>
      <c r="G8" s="21" t="s">
        <v>24</v>
      </c>
      <c r="H8" s="25" t="s">
        <v>30</v>
      </c>
      <c r="I8" s="21">
        <v>8</v>
      </c>
      <c r="J8" s="21">
        <v>100</v>
      </c>
      <c r="K8" s="24">
        <f>IF(H8="F",I8*'Resource Estimate Summary'!B8,I8*'Resource Estimate Summary'!B9)</f>
        <v>800</v>
      </c>
      <c r="L8" s="21"/>
      <c r="M8" s="25"/>
      <c r="N8" s="21"/>
      <c r="O8" s="21"/>
      <c r="P8" s="24">
        <f>IF(M8="F",N8*'Resource Estimate Summary'!B8,N8*'Resource Estimate Summary'!B9)</f>
        <v>0</v>
      </c>
      <c r="Q8" s="21"/>
      <c r="R8" s="25"/>
      <c r="S8" s="21"/>
      <c r="T8" s="21"/>
      <c r="U8" s="24">
        <f>IF(R8="F",S8*'Resource Estimate Summary'!B8,S8*'Resource Estimate Summary'!B9)</f>
        <v>0</v>
      </c>
      <c r="V8" s="21"/>
      <c r="W8" s="25"/>
      <c r="X8" s="21"/>
      <c r="Y8" s="21"/>
      <c r="Z8" s="24">
        <f>IF(W8="F",X8*'Resource Estimate Summary'!B8,X8*'Resource Estimate Summary'!B9)</f>
        <v>0</v>
      </c>
      <c r="AA8" s="21">
        <f t="shared" ref="AA8:AA15" si="1">SUM(I8,N8,S8,X8)</f>
        <v>8</v>
      </c>
      <c r="AB8" s="26">
        <f>SUM(F8,K8,P8,U8,Z8)</f>
        <v>800</v>
      </c>
    </row>
    <row r="9" spans="1:28">
      <c r="A9" s="25"/>
      <c r="B9" s="23"/>
      <c r="C9" s="23"/>
      <c r="D9" s="23"/>
      <c r="E9" s="23"/>
      <c r="F9" s="24">
        <f t="shared" si="0"/>
        <v>0</v>
      </c>
      <c r="G9" s="25" t="s">
        <v>23</v>
      </c>
      <c r="H9" s="25" t="s">
        <v>30</v>
      </c>
      <c r="I9" s="25">
        <v>4</v>
      </c>
      <c r="J9" s="25">
        <v>100</v>
      </c>
      <c r="K9" s="24">
        <f>IF(H9="F",I9*'Resource Estimate Summary'!B8,I9*'Resource Estimate Summary'!B9)</f>
        <v>400</v>
      </c>
      <c r="L9" s="25"/>
      <c r="M9" s="25"/>
      <c r="N9" s="25"/>
      <c r="O9" s="25"/>
      <c r="P9" s="24">
        <f>IF(M9="F",N9*'Resource Estimate Summary'!B8,N9*'Resource Estimate Summary'!B9)</f>
        <v>0</v>
      </c>
      <c r="Q9" s="25"/>
      <c r="R9" s="25"/>
      <c r="S9" s="25"/>
      <c r="T9" s="25"/>
      <c r="U9" s="24">
        <f>IF(R9="F",S9*'Resource Estimate Summary'!B8,S9*'Resource Estimate Summary'!B9)</f>
        <v>0</v>
      </c>
      <c r="V9" s="25"/>
      <c r="W9" s="25"/>
      <c r="X9" s="25"/>
      <c r="Y9" s="25"/>
      <c r="Z9" s="24">
        <f>IF(W9="F",X9*'Resource Estimate Summary'!B8,X9*'Resource Estimate Summary'!B9)</f>
        <v>0</v>
      </c>
      <c r="AA9" s="21">
        <f t="shared" si="1"/>
        <v>4</v>
      </c>
      <c r="AB9" s="26">
        <f>SUM(F9,K9,P9,U9,Z9)</f>
        <v>400</v>
      </c>
    </row>
    <row r="10" spans="1:28">
      <c r="A10" s="25"/>
      <c r="B10" s="23"/>
      <c r="C10" s="23"/>
      <c r="D10" s="23"/>
      <c r="E10" s="23"/>
      <c r="F10" s="24">
        <f t="shared" si="0"/>
        <v>0</v>
      </c>
      <c r="G10" s="25" t="s">
        <v>38</v>
      </c>
      <c r="H10" s="25" t="s">
        <v>30</v>
      </c>
      <c r="I10" s="25">
        <v>4</v>
      </c>
      <c r="J10" s="25">
        <v>100</v>
      </c>
      <c r="K10" s="24">
        <f>IF(H10="F",I10*'Resource Estimate Summary'!B8,I10*'Resource Estimate Summary'!B9)</f>
        <v>400</v>
      </c>
      <c r="L10" s="25"/>
      <c r="M10" s="25"/>
      <c r="N10" s="25"/>
      <c r="O10" s="25"/>
      <c r="P10" s="24">
        <f>IF(M10="F",N10*'Resource Estimate Summary'!B8,N10*'Resource Estimate Summary'!B9)</f>
        <v>0</v>
      </c>
      <c r="Q10" s="25"/>
      <c r="R10" s="25"/>
      <c r="S10" s="25"/>
      <c r="T10" s="25"/>
      <c r="U10" s="24">
        <f>IF(R10="F",S10*'Resource Estimate Summary'!B8,S10*'Resource Estimate Summary'!B9)</f>
        <v>0</v>
      </c>
      <c r="V10" s="25"/>
      <c r="W10" s="25"/>
      <c r="X10" s="25"/>
      <c r="Y10" s="25"/>
      <c r="Z10" s="24">
        <f>IF(W10="F",X10*'Resource Estimate Summary'!B8,X10*'Resource Estimate Summary'!B9)</f>
        <v>0</v>
      </c>
      <c r="AA10" s="21">
        <f t="shared" si="1"/>
        <v>4</v>
      </c>
      <c r="AB10" s="26">
        <f t="shared" ref="AB10:AB15" si="2">SUM(F10,K10,P10,U10,Z10)</f>
        <v>400</v>
      </c>
    </row>
    <row r="11" spans="1:28">
      <c r="A11" s="25" t="s">
        <v>14</v>
      </c>
      <c r="B11" s="23"/>
      <c r="C11" s="23"/>
      <c r="D11" s="23"/>
      <c r="E11" s="23"/>
      <c r="F11" s="24">
        <f t="shared" si="0"/>
        <v>0</v>
      </c>
      <c r="G11" s="25"/>
      <c r="H11" s="25"/>
      <c r="I11" s="25"/>
      <c r="J11" s="25"/>
      <c r="K11" s="24">
        <f>IF(H11="F",I11*'Resource Estimate Summary'!B10,I11*'Resource Estimate Summary'!B11)</f>
        <v>0</v>
      </c>
      <c r="L11" s="25" t="s">
        <v>24</v>
      </c>
      <c r="M11" s="25" t="s">
        <v>30</v>
      </c>
      <c r="N11" s="25">
        <v>20</v>
      </c>
      <c r="O11" s="25">
        <v>50</v>
      </c>
      <c r="P11" s="24">
        <f>IF(M11="F",N11*'Resource Estimate Summary'!B10,N11*'Resource Estimate Summary'!B11)</f>
        <v>1000</v>
      </c>
      <c r="Q11" s="25"/>
      <c r="R11" s="25"/>
      <c r="S11" s="25"/>
      <c r="T11" s="25"/>
      <c r="U11" s="24">
        <f>IF(R11="F",S11*'Resource Estimate Summary'!B10,S11*'Resource Estimate Summary'!B11)</f>
        <v>0</v>
      </c>
      <c r="V11" s="25"/>
      <c r="W11" s="25"/>
      <c r="X11" s="25"/>
      <c r="Y11" s="25"/>
      <c r="Z11" s="24">
        <f>IF(W11="F",X11*'Resource Estimate Summary'!B10,X11*'Resource Estimate Summary'!B11)</f>
        <v>0</v>
      </c>
      <c r="AA11" s="21">
        <f t="shared" si="1"/>
        <v>20</v>
      </c>
      <c r="AB11" s="26">
        <f>SUM(F11,K11,P11,U11,Z11)</f>
        <v>1000</v>
      </c>
    </row>
    <row r="12" spans="1:28">
      <c r="A12" s="25"/>
      <c r="B12" s="23"/>
      <c r="C12" s="23"/>
      <c r="D12" s="23"/>
      <c r="E12" s="23"/>
      <c r="F12" s="24">
        <f t="shared" si="0"/>
        <v>0</v>
      </c>
      <c r="G12" s="27"/>
      <c r="H12" s="25"/>
      <c r="I12" s="27"/>
      <c r="J12" s="27"/>
      <c r="K12" s="24">
        <f>IF(H12="F",I12*'Resource Estimate Summary'!B10,I12*'Resource Estimate Summary'!B11)</f>
        <v>0</v>
      </c>
      <c r="L12" s="21" t="s">
        <v>25</v>
      </c>
      <c r="M12" s="25" t="s">
        <v>30</v>
      </c>
      <c r="N12" s="25">
        <v>20</v>
      </c>
      <c r="O12" s="25">
        <v>50</v>
      </c>
      <c r="P12" s="24">
        <f>IF(M12="F",N12*'Resource Estimate Summary'!B10,N12*'Resource Estimate Summary'!B11)</f>
        <v>1000</v>
      </c>
      <c r="Q12" s="25" t="s">
        <v>27</v>
      </c>
      <c r="R12" s="25" t="s">
        <v>30</v>
      </c>
      <c r="S12" s="25">
        <v>40</v>
      </c>
      <c r="T12" s="25">
        <v>75</v>
      </c>
      <c r="U12" s="24">
        <f>IF(R12="F",S12*'Resource Estimate Summary'!B10,S12*'Resource Estimate Summary'!B11)</f>
        <v>2000</v>
      </c>
      <c r="V12" s="25" t="s">
        <v>29</v>
      </c>
      <c r="W12" s="25" t="s">
        <v>30</v>
      </c>
      <c r="X12" s="25">
        <v>20</v>
      </c>
      <c r="Y12" s="25">
        <v>25</v>
      </c>
      <c r="Z12" s="24">
        <f>IF(W12="F",X12*'Resource Estimate Summary'!B10,X12*'Resource Estimate Summary'!B11)</f>
        <v>1000</v>
      </c>
      <c r="AA12" s="21">
        <f t="shared" si="1"/>
        <v>80</v>
      </c>
      <c r="AB12" s="26">
        <f t="shared" si="2"/>
        <v>4000</v>
      </c>
    </row>
    <row r="13" spans="1:28">
      <c r="A13" s="25"/>
      <c r="B13" s="23"/>
      <c r="C13" s="23"/>
      <c r="D13" s="23"/>
      <c r="E13" s="23"/>
      <c r="F13" s="24">
        <f t="shared" si="0"/>
        <v>0</v>
      </c>
      <c r="G13" s="27"/>
      <c r="H13" s="25"/>
      <c r="I13" s="27"/>
      <c r="J13" s="27"/>
      <c r="K13" s="24">
        <f>IF(H13="F",I13*'Resource Estimate Summary'!B10,I13*'Resource Estimate Summary'!B11)</f>
        <v>0</v>
      </c>
      <c r="L13" s="25" t="s">
        <v>26</v>
      </c>
      <c r="M13" s="25" t="s">
        <v>30</v>
      </c>
      <c r="N13" s="25">
        <v>40</v>
      </c>
      <c r="O13" s="25">
        <v>50</v>
      </c>
      <c r="P13" s="24">
        <f>IF(M13="F",N13*'Resource Estimate Summary'!B10,N13*'Resource Estimate Summary'!B11)</f>
        <v>2000</v>
      </c>
      <c r="Q13" s="25" t="s">
        <v>19</v>
      </c>
      <c r="R13" s="25" t="s">
        <v>30</v>
      </c>
      <c r="S13" s="25">
        <v>80</v>
      </c>
      <c r="T13" s="25">
        <v>75</v>
      </c>
      <c r="U13" s="24">
        <f>IF(R13="F",S13*G21,S13*G22)</f>
        <v>0</v>
      </c>
      <c r="V13" s="25"/>
      <c r="W13" s="25"/>
      <c r="X13" s="25"/>
      <c r="Y13" s="25"/>
      <c r="Z13" s="24">
        <f>IF(W13="F",X13*'Resource Estimate Summary'!B10,X13*'Resource Estimate Summary'!B11)</f>
        <v>0</v>
      </c>
      <c r="AA13" s="21">
        <f t="shared" si="1"/>
        <v>120</v>
      </c>
      <c r="AB13" s="26">
        <f t="shared" si="2"/>
        <v>2000</v>
      </c>
    </row>
    <row r="14" spans="1:28">
      <c r="A14" s="25" t="s">
        <v>15</v>
      </c>
      <c r="B14" s="23"/>
      <c r="C14" s="23"/>
      <c r="D14" s="23"/>
      <c r="E14" s="23"/>
      <c r="F14" s="24">
        <f t="shared" si="0"/>
        <v>0</v>
      </c>
      <c r="G14" s="27"/>
      <c r="H14" s="25"/>
      <c r="I14" s="27"/>
      <c r="J14" s="27"/>
      <c r="K14" s="24">
        <f>IF(H14="F",I14*'Resource Estimate Summary'!B12,I14*'Resource Estimate Summary'!B13)</f>
        <v>0</v>
      </c>
      <c r="L14" s="25"/>
      <c r="M14" s="25"/>
      <c r="N14" s="25"/>
      <c r="O14" s="25"/>
      <c r="P14" s="24">
        <f>IF(M14="F",N14*'Resource Estimate Summary'!B12,N14*'Resource Estimate Summary'!B13)</f>
        <v>0</v>
      </c>
      <c r="Q14" s="25" t="s">
        <v>28</v>
      </c>
      <c r="R14" s="25" t="s">
        <v>31</v>
      </c>
      <c r="S14" s="25">
        <v>80</v>
      </c>
      <c r="T14" s="25">
        <v>100</v>
      </c>
      <c r="U14" s="24">
        <f>IF(R14="F",S14*'Resource Estimate Summary'!B12,S14*'Resource Estimate Summary'!B13)</f>
        <v>4800</v>
      </c>
      <c r="V14" s="25"/>
      <c r="W14" s="25"/>
      <c r="X14" s="25"/>
      <c r="Y14" s="25"/>
      <c r="Z14" s="24">
        <f>IF(W14="F",X14*'Resource Estimate Summary'!B12,X14*'Resource Estimate Summary'!B13)</f>
        <v>0</v>
      </c>
      <c r="AA14" s="21">
        <f t="shared" si="1"/>
        <v>80</v>
      </c>
      <c r="AB14" s="26">
        <f t="shared" si="2"/>
        <v>4800</v>
      </c>
    </row>
    <row r="15" spans="1:28">
      <c r="A15" s="25"/>
      <c r="B15" s="23"/>
      <c r="C15" s="23"/>
      <c r="D15" s="23"/>
      <c r="E15" s="23"/>
      <c r="F15" s="24">
        <f t="shared" si="0"/>
        <v>0</v>
      </c>
      <c r="G15" s="27"/>
      <c r="H15" s="25"/>
      <c r="I15" s="27"/>
      <c r="J15" s="27"/>
      <c r="K15" s="24">
        <f>IF(H15="F",I15*'Resource Estimate Summary'!B12,I15*'Resource Estimate Summary'!B13)</f>
        <v>0</v>
      </c>
      <c r="L15" s="25"/>
      <c r="M15" s="25"/>
      <c r="N15" s="25"/>
      <c r="O15" s="25"/>
      <c r="P15" s="24">
        <f>IF(M15="F",N15*'Resource Estimate Summary'!B12,N15*'Resource Estimate Summary'!B13)</f>
        <v>0</v>
      </c>
      <c r="Q15" s="25" t="s">
        <v>36</v>
      </c>
      <c r="R15" s="25" t="s">
        <v>31</v>
      </c>
      <c r="S15" s="25">
        <v>120</v>
      </c>
      <c r="T15" s="25">
        <v>100</v>
      </c>
      <c r="U15" s="24">
        <f>IF(R15="F",S15*'Resource Estimate Summary'!B12,S15*'Resource Estimate Summary'!B13)</f>
        <v>7200</v>
      </c>
      <c r="V15" s="25"/>
      <c r="W15" s="25"/>
      <c r="X15" s="25"/>
      <c r="Y15" s="25"/>
      <c r="Z15" s="24">
        <f>IF(W15="F",X15*'Resource Estimate Summary'!B12,X15*'Resource Estimate Summary'!B13)</f>
        <v>0</v>
      </c>
      <c r="AA15" s="21">
        <f t="shared" si="1"/>
        <v>120</v>
      </c>
      <c r="AB15" s="26">
        <f t="shared" si="2"/>
        <v>7200</v>
      </c>
    </row>
    <row r="16" spans="1:28">
      <c r="A16" s="28" t="s">
        <v>37</v>
      </c>
      <c r="B16" s="28"/>
      <c r="C16" s="28"/>
      <c r="D16" s="28"/>
      <c r="E16" s="28"/>
      <c r="F16" s="29">
        <f>SUM(F8:F14)</f>
        <v>0</v>
      </c>
      <c r="G16" s="28"/>
      <c r="H16" s="28"/>
      <c r="I16" s="28">
        <f>SUM(I8:I14)</f>
        <v>16</v>
      </c>
      <c r="J16" s="28"/>
      <c r="K16" s="29">
        <f>SUM(K8:K14)</f>
        <v>1600</v>
      </c>
      <c r="L16" s="28"/>
      <c r="M16" s="28"/>
      <c r="N16" s="28">
        <f>SUM(N8:N15)</f>
        <v>80</v>
      </c>
      <c r="O16" s="28"/>
      <c r="P16" s="29">
        <f>SUM(P8:P15)</f>
        <v>4000</v>
      </c>
      <c r="Q16" s="28"/>
      <c r="R16" s="28"/>
      <c r="S16" s="28">
        <f>SUM(S8:S15)</f>
        <v>320</v>
      </c>
      <c r="T16" s="28"/>
      <c r="U16" s="29">
        <f>SUM(U8:U15)</f>
        <v>14000</v>
      </c>
      <c r="V16" s="28"/>
      <c r="W16" s="28"/>
      <c r="X16" s="28">
        <f>SUM(X12:X14)</f>
        <v>20</v>
      </c>
      <c r="Y16" s="28"/>
      <c r="Z16" s="29">
        <f>SUM(Z8:Z15)</f>
        <v>1000</v>
      </c>
      <c r="AA16" s="7">
        <f>SUM(AA8:AA15)</f>
        <v>436</v>
      </c>
      <c r="AB16" s="29">
        <f>SUM(AB8:AB15)</f>
        <v>20600</v>
      </c>
    </row>
    <row r="17" spans="1:28">
      <c r="A17" s="30"/>
      <c r="B17" s="30"/>
      <c r="C17" s="30"/>
      <c r="D17" s="30"/>
      <c r="E17" s="30"/>
      <c r="F17" s="31"/>
      <c r="G17" s="30"/>
      <c r="H17" s="30"/>
      <c r="I17" s="30"/>
      <c r="J17" s="30"/>
      <c r="K17" s="31"/>
      <c r="L17" s="30"/>
      <c r="M17" s="30"/>
      <c r="N17" s="30"/>
      <c r="O17" s="30"/>
      <c r="P17" s="31"/>
      <c r="Q17" s="30"/>
      <c r="R17" s="30"/>
      <c r="S17" s="30"/>
      <c r="T17" s="30"/>
      <c r="U17" s="31"/>
      <c r="V17" s="30"/>
      <c r="W17" s="30"/>
      <c r="X17" s="30"/>
      <c r="Y17" s="30"/>
      <c r="Z17" s="31"/>
      <c r="AA17" s="32"/>
      <c r="AB17" s="31"/>
    </row>
    <row r="20" spans="1:28">
      <c r="A20" s="41" t="s">
        <v>58</v>
      </c>
      <c r="B20" s="5" t="s">
        <v>59</v>
      </c>
    </row>
    <row r="21" spans="1:28">
      <c r="B21" s="5" t="s">
        <v>60</v>
      </c>
    </row>
    <row r="22" spans="1:28">
      <c r="B22" s="5" t="s">
        <v>61</v>
      </c>
    </row>
    <row r="23" spans="1:28">
      <c r="B23" s="5" t="s">
        <v>62</v>
      </c>
    </row>
    <row r="24" spans="1:28">
      <c r="B24" s="5" t="s">
        <v>63</v>
      </c>
    </row>
  </sheetData>
  <mergeCells count="14">
    <mergeCell ref="B1:G1"/>
    <mergeCell ref="B2:G2"/>
    <mergeCell ref="B3:G3"/>
    <mergeCell ref="AA5:AB6"/>
    <mergeCell ref="B5:F5"/>
    <mergeCell ref="G5:K5"/>
    <mergeCell ref="L5:P5"/>
    <mergeCell ref="Q5:U5"/>
    <mergeCell ref="V5:Z5"/>
    <mergeCell ref="B6:F6"/>
    <mergeCell ref="G6:K6"/>
    <mergeCell ref="L6:P6"/>
    <mergeCell ref="Q6:U6"/>
    <mergeCell ref="V6:Z6"/>
  </mergeCells>
  <dataValidations disablePrompts="1" xWindow="350" yWindow="400" count="1">
    <dataValidation type="textLength" operator="equal" allowBlank="1" showInputMessage="1" showErrorMessage="1" promptTitle="Resource Type" prompt="Enter C or F" sqref="M8:M15 C8:C15 W13:W15 W8:W11 R8:R15 H8:H15">
      <formula1>1</formula1>
    </dataValidation>
  </dataValidations>
  <printOptions horizontalCentered="1"/>
  <pageMargins left="0.25" right="0.25" top="0.75" bottom="0.75" header="0.3" footer="0.3"/>
  <pageSetup orientation="landscape" r:id="rId1"/>
  <headerFooter>
    <oddHeader>&amp;L &amp;G&amp;C&amp;"-,Bold"SDLC Resource Estimate Worksheet
Quality Assurance&amp;R&amp;"-,Bold"As of &amp;D</oddHeader>
    <oddFooter>&amp;L&amp;"-,Bold"COMPANY CONFIDENTIAL
&amp;F&amp;C&amp;"-,Bold"Page &amp;P of &amp;N&amp;R&amp;"-,Bold"Printed:  &amp;D</oddFooter>
  </headerFooter>
  <ignoredErrors>
    <ignoredError sqref="K10:K11 K13:K14 P10:P11 U13 U10:U11 Z13:Z14 Z10:Z11 P13" formula="1"/>
  </ignoredError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009E66AD0BF43B09A4DC2C70348D1" ma:contentTypeVersion="2" ma:contentTypeDescription="Create a new document." ma:contentTypeScope="" ma:versionID="fd888f0d4d37b5e13b26ba538e1d8577">
  <xsd:schema xmlns:xsd="http://www.w3.org/2001/XMLSchema" xmlns:xs="http://www.w3.org/2001/XMLSchema" xmlns:p="http://schemas.microsoft.com/office/2006/metadata/properties" xmlns:ns1="271095de-6b42-4750-9915-b98f914db338" targetNamespace="http://schemas.microsoft.com/office/2006/metadata/properties" ma:root="true" ma:fieldsID="f47803f7527be1ff4acff55b88ad5564" ns1:_="">
    <xsd:import namespace="271095de-6b42-4750-9915-b98f914db338"/>
    <xsd:element name="properties">
      <xsd:complexType>
        <xsd:sequence>
          <xsd:element name="documentManagement">
            <xsd:complexType>
              <xsd:all>
                <xsd:element ref="ns1:Status"/>
                <xsd:element ref="ns1:Domai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095de-6b42-4750-9915-b98f914db338" elementFormDefault="qualified">
    <xsd:import namespace="http://schemas.microsoft.com/office/2006/documentManagement/types"/>
    <xsd:import namespace="http://schemas.microsoft.com/office/infopath/2007/PartnerControls"/>
    <xsd:element name="Status" ma:index="0" ma:displayName="Status" ma:default="1-Not Started" ma:format="Dropdown" ma:internalName="Status">
      <xsd:simpleType>
        <xsd:restriction base="dms:Choice">
          <xsd:enumeration value="1-Not Started"/>
          <xsd:enumeration value="2-In Content Development"/>
          <xsd:enumeration value="3-In Review"/>
          <xsd:enumeration value="4-Ready for EPFC Development"/>
          <xsd:enumeration value="5-In Unit Testing"/>
          <xsd:enumeration value="6-In System Testing"/>
          <xsd:enumeration value="7-Ready for UAT Testing"/>
          <xsd:enumeration value="8-Published to OpenUP"/>
        </xsd:restriction>
      </xsd:simpleType>
    </xsd:element>
    <xsd:element name="Domain" ma:index="3" nillable="true" ma:displayName="Domain" ma:default="Requirements Management (RM)" ma:format="Dropdown" ma:internalName="Domain">
      <xsd:simpleType>
        <xsd:restriction base="dms:Choice">
          <xsd:enumeration value="Requirements Management (RM)"/>
          <xsd:enumeration value="Quality Management (QM)"/>
          <xsd:enumeration value="Technology Management (TM)"/>
          <xsd:enumeration value="Release Management (RelM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271095de-6b42-4750-9915-b98f914db338">4-Ready for EPFC Development</Status>
    <Domain xmlns="271095de-6b42-4750-9915-b98f914db338">Quality Management (QM)</Domain>
  </documentManagement>
</p:properties>
</file>

<file path=customXml/itemProps1.xml><?xml version="1.0" encoding="utf-8"?>
<ds:datastoreItem xmlns:ds="http://schemas.openxmlformats.org/officeDocument/2006/customXml" ds:itemID="{B5D78FE9-B27F-4B77-8531-1244DEB2C1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1095de-6b42-4750-9915-b98f914db3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DD9975-5CE6-43B9-9B0A-2123614884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14531F-3BC4-40AF-9D3D-D5CA8E145B8C}">
  <ds:schemaRefs>
    <ds:schemaRef ds:uri="http://schemas.microsoft.com/office/2006/metadata/properties"/>
    <ds:schemaRef ds:uri="http://schemas.microsoft.com/office/infopath/2007/PartnerControls"/>
    <ds:schemaRef ds:uri="271095de-6b42-4750-9915-b98f914db33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Resource Estimate Summary</vt:lpstr>
      <vt:lpstr>Resource Estimate 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A. Hussiere</dc:creator>
  <cp:lastModifiedBy>Rakesh D. Rathod</cp:lastModifiedBy>
  <cp:lastPrinted>2012-06-26T14:38:19Z</cp:lastPrinted>
  <dcterms:created xsi:type="dcterms:W3CDTF">2012-06-21T13:09:56Z</dcterms:created>
  <dcterms:modified xsi:type="dcterms:W3CDTF">2013-03-28T14:32:19Z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0x010100813009E66AD0BF43B09A4DC2C70348D1</vt:lpwstr>
  </property>
</Properties>
</file>